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25" activeTab="0"/>
  </bookViews>
  <sheets>
    <sheet name="Conversão de Horas da ACC" sheetId="1" r:id="rId1"/>
  </sheets>
  <definedNames/>
  <calcPr fullCalcOnLoad="1"/>
</workbook>
</file>

<file path=xl/sharedStrings.xml><?xml version="1.0" encoding="utf-8"?>
<sst xmlns="http://schemas.openxmlformats.org/spreadsheetml/2006/main" count="162" uniqueCount="77">
  <si>
    <t>RESUMO DAS ATIVIDADES E RESPECTIVA CARGA-HORÁRIA</t>
  </si>
  <si>
    <t>ATIVIDADE</t>
  </si>
  <si>
    <t>OBS:</t>
  </si>
  <si>
    <t xml:space="preserve">*AD – Atividade Desenvolvida </t>
  </si>
  <si>
    <t>*AC – Atividade Complementar</t>
  </si>
  <si>
    <t xml:space="preserve">TABELA DEMONSTRATIVA DE APROVEITAMENTO DAS ATIVIDADES DE ACC DO CURSO DE DIREITO </t>
  </si>
  <si>
    <t>Total  de Horas Apuradas</t>
  </si>
  <si>
    <t>Equivalência de Horas validas como Atividades Complementares</t>
  </si>
  <si>
    <t>Diretores/Coordenadores</t>
  </si>
  <si>
    <t>Membros</t>
  </si>
  <si>
    <t>Horas Convertidas em ACC</t>
  </si>
  <si>
    <t>Valor Apurado Considerando o Limite</t>
  </si>
  <si>
    <t>TOTAL</t>
  </si>
  <si>
    <r>
      <rPr>
        <b/>
        <sz val="8"/>
        <rFont val="Times New Roman"/>
        <family val="1"/>
      </rPr>
      <t xml:space="preserve">1. </t>
    </r>
    <r>
      <rPr>
        <sz val="8"/>
        <rFont val="Times New Roman"/>
        <family val="1"/>
      </rPr>
      <t xml:space="preserve">Atividades de iniciação científica ou equivalentes, voltados para o Curso de Direito ou áreas afins, realizadas na UNEB ou por Instituição de Ensino Superior reconhecida ou autorizada pelo MEC. </t>
    </r>
  </si>
  <si>
    <t>Número máximo de horas que podem ser aproveitadas na integralização de AC</t>
  </si>
  <si>
    <t xml:space="preserve">Valor Total </t>
  </si>
  <si>
    <t>Até</t>
  </si>
  <si>
    <t>horas</t>
  </si>
  <si>
    <t xml:space="preserve">UNEB, CAMPUS XV - VALENÇA </t>
  </si>
  <si>
    <t>01h de AD = 01 hora de AC</t>
  </si>
  <si>
    <t>01h de AD = 01 h de AC</t>
  </si>
  <si>
    <t>01h de AD = 01h de AC</t>
  </si>
  <si>
    <r>
      <rPr>
        <b/>
        <sz val="8"/>
        <rFont val="Times New Roman"/>
        <family val="1"/>
      </rPr>
      <t>3.</t>
    </r>
    <r>
      <rPr>
        <sz val="8"/>
        <rFont val="Times New Roman"/>
        <family val="1"/>
      </rPr>
      <t xml:space="preserve"> Aperfeiçoamento em cursos de extensão, voltados para o Curso de Direito ou áreas afins,  realizados na UNEB, ou em outra Instituição de Ensino Superior reconhecida e autorizada pelo Ministério da Educação </t>
    </r>
  </si>
  <si>
    <r>
      <rPr>
        <b/>
        <sz val="8"/>
        <rFont val="Times New Roman"/>
        <family val="1"/>
      </rPr>
      <t>4.</t>
    </r>
    <r>
      <rPr>
        <sz val="8"/>
        <rFont val="Times New Roman"/>
        <family val="1"/>
      </rPr>
      <t xml:space="preserve"> Aperfeiçoamento em cursos voltados para o Curso de Direito, ou áreas afins, realizados pelo Poder Público (Poder Legislativo, Poder Executivo e Poder Judiciário), Ong’s, Conselhos profissionais, Empresas, Sindicatos e Movimentos Sociais e outras entidades da sociedade civil organizada</t>
    </r>
  </si>
  <si>
    <r>
      <t xml:space="preserve">5. </t>
    </r>
    <r>
      <rPr>
        <sz val="8"/>
        <rFont val="Times New Roman"/>
        <family val="1"/>
      </rPr>
      <t>Participação como ouvinte em seminários, congressos e eventos de natureza acadêmica e profissional organizadas pela UNEB, ou por outra Instituição de Ensino Superior reconhecida ou autorizada pelo Ministério da Educação</t>
    </r>
  </si>
  <si>
    <r>
      <rPr>
        <b/>
        <sz val="8"/>
        <rFont val="Times New Roman"/>
        <family val="1"/>
      </rPr>
      <t>6.</t>
    </r>
    <r>
      <rPr>
        <sz val="8"/>
        <rFont val="Times New Roman"/>
        <family val="1"/>
      </rPr>
      <t xml:space="preserve"> Participação como ouvinte em seminários congressos e eventos de natureza acadêmica e profissional promovidos por órgãos públicos, Ong’s, Movimentos Sociais e Sindicais, Conselhos profissionais,  Empresas e outras entidades da sociedade civil organizada</t>
    </r>
  </si>
  <si>
    <t>02h de evento = 01h de AC</t>
  </si>
  <si>
    <t>04 participações = 01h de AC</t>
  </si>
  <si>
    <r>
      <t xml:space="preserve">8. </t>
    </r>
    <r>
      <rPr>
        <sz val="8"/>
        <rFont val="Times New Roman"/>
        <family val="1"/>
      </rPr>
      <t>Participação em audiências de instrução,  regularmente comprovada</t>
    </r>
  </si>
  <si>
    <r>
      <t xml:space="preserve">9. </t>
    </r>
    <r>
      <rPr>
        <sz val="8"/>
        <rFont val="Times New Roman"/>
        <family val="1"/>
      </rPr>
      <t>Participação em tribunal de júri, regularmente comprovada</t>
    </r>
  </si>
  <si>
    <r>
      <t xml:space="preserve">10. </t>
    </r>
    <r>
      <rPr>
        <sz val="8"/>
        <rFont val="Times New Roman"/>
        <family val="1"/>
      </rPr>
      <t>Participação em conferências, audiências e consultas públicas (presenciais), realizadas pelo Poder Público</t>
    </r>
  </si>
  <si>
    <r>
      <rPr>
        <b/>
        <sz val="8"/>
        <rFont val="Times New Roman"/>
        <family val="1"/>
      </rPr>
      <t xml:space="preserve">7. </t>
    </r>
    <r>
      <rPr>
        <sz val="8"/>
        <rFont val="Times New Roman"/>
        <family val="1"/>
      </rPr>
      <t>Participação em audiências de conciliação, regularmente comprovada</t>
    </r>
  </si>
  <si>
    <t>02 participações = 01h de AC</t>
  </si>
  <si>
    <r>
      <t xml:space="preserve">11. </t>
    </r>
    <r>
      <rPr>
        <sz val="8"/>
        <rFont val="Times New Roman"/>
        <family val="1"/>
      </rPr>
      <t>Participação como Membro de comissão organizadora de seminários, congressos e eventos de natureza jurídico-acadêmica e profissional organizadas pela UNEB ou por outra Instituição de Ensino Superior reconhecida ou autorizada pelo Ministério da Educação</t>
    </r>
  </si>
  <si>
    <t>1h de AD = 04h de AC</t>
  </si>
  <si>
    <t>01 participação = 04h de AC</t>
  </si>
  <si>
    <t>01 participação = 01h de AC</t>
  </si>
  <si>
    <r>
      <rPr>
        <b/>
        <sz val="8"/>
        <rFont val="Times New Roman"/>
        <family val="1"/>
      </rPr>
      <t xml:space="preserve">2. </t>
    </r>
    <r>
      <rPr>
        <sz val="8"/>
        <rFont val="Times New Roman"/>
        <family val="1"/>
      </rPr>
      <t>Atividades de monitorias de ensino, extensão, incluídas as monitorias voluntárias, voltadas para o Curso de Direito ou áreas afins, com a devida comprovação do Coordenador do NUPEX ou do Orientador</t>
    </r>
  </si>
  <si>
    <r>
      <rPr>
        <b/>
        <sz val="8"/>
        <rFont val="Times New Roman"/>
        <family val="1"/>
      </rPr>
      <t xml:space="preserve">12. </t>
    </r>
    <r>
      <rPr>
        <sz val="8"/>
        <rFont val="Times New Roman"/>
        <family val="1"/>
      </rPr>
      <t>Participação como membro de comissão organizadora de seminários, jornadas e eventos, de natureza jurídica ou afim, promovidos por Secretarias de Governo, Unidades Escolares autorizadas e/ou reconhecidas, associações comunitárias, organizações governamentais e não-governamentais, Movimentos Sociais e Sindicais, Entidades representativas</t>
    </r>
  </si>
  <si>
    <t>01h de AD = 02h de AC</t>
  </si>
  <si>
    <r>
      <rPr>
        <b/>
        <sz val="8"/>
        <rFont val="Times New Roman"/>
        <family val="1"/>
      </rPr>
      <t>13.</t>
    </r>
    <r>
      <rPr>
        <sz val="8"/>
        <rFont val="Times New Roman"/>
        <family val="1"/>
      </rPr>
      <t xml:space="preserve"> Visitas técnicas ou excursões de estudo organizadas por Instituição de Ensino Superior reconhecida ou autorizada pelo MEC ou por Associações Profissionais, com anuência ou reconhecimento do Colegiado do Curso de Direito, excetuando-se as atividades previstas no Projeto Pedagógico do Curso de Direito</t>
    </r>
  </si>
  <si>
    <t>1 dia de AD = 10h de AC</t>
  </si>
  <si>
    <r>
      <rPr>
        <b/>
        <sz val="8"/>
        <rFont val="Times New Roman"/>
        <family val="1"/>
      </rPr>
      <t>14.</t>
    </r>
    <r>
      <rPr>
        <sz val="8"/>
        <rFont val="Times New Roman"/>
        <family val="1"/>
      </rPr>
      <t xml:space="preserve"> Participação, como monitor, em projetos de pesquisa da UNEB, aprovados pelo Conselho departamental</t>
    </r>
  </si>
  <si>
    <r>
      <rPr>
        <b/>
        <sz val="8"/>
        <rFont val="Times New Roman"/>
        <family val="1"/>
      </rPr>
      <t>15.</t>
    </r>
    <r>
      <rPr>
        <sz val="8"/>
        <rFont val="Times New Roman"/>
        <family val="1"/>
      </rPr>
      <t xml:space="preserve"> Participação, como monitor, em projetos de pesquisa de outras instituições de ensino superior (aprovada e reconhecida pelo MEC) ou entidades de pesquisa, com reconhecimento da referida instituição</t>
    </r>
  </si>
  <si>
    <r>
      <rPr>
        <b/>
        <sz val="8"/>
        <rFont val="Times New Roman"/>
        <family val="1"/>
      </rPr>
      <t>16.</t>
    </r>
    <r>
      <rPr>
        <sz val="8"/>
        <rFont val="Times New Roman"/>
        <family val="1"/>
      </rPr>
      <t xml:space="preserve"> Participação, como monitor, organizador ou executor, em projetos de extensão da UNEB, aprovados pelo  Conselho Departamental</t>
    </r>
  </si>
  <si>
    <r>
      <rPr>
        <b/>
        <sz val="8"/>
        <rFont val="Times New Roman"/>
        <family val="1"/>
      </rPr>
      <t>17</t>
    </r>
    <r>
      <rPr>
        <sz val="8"/>
        <rFont val="Times New Roman"/>
        <family val="1"/>
      </rPr>
      <t>. Participação, como monitor, organizador ou executor, em projetos de extensão de outras instituições de ensino superior (aprovada e reconhecida pelo MEC), com reconhecimento da referida instituição</t>
    </r>
  </si>
  <si>
    <t>03h de AD = 01h de AC</t>
  </si>
  <si>
    <r>
      <rPr>
        <b/>
        <sz val="8"/>
        <rFont val="Times New Roman"/>
        <family val="1"/>
      </rPr>
      <t xml:space="preserve">22. </t>
    </r>
    <r>
      <rPr>
        <sz val="8"/>
        <rFont val="Times New Roman"/>
        <family val="1"/>
      </rPr>
      <t>Publicações</t>
    </r>
  </si>
  <si>
    <r>
      <rPr>
        <b/>
        <sz val="8"/>
        <rFont val="Times New Roman"/>
        <family val="1"/>
      </rPr>
      <t>20.</t>
    </r>
    <r>
      <rPr>
        <sz val="8"/>
        <rFont val="Times New Roman"/>
        <family val="1"/>
      </rPr>
      <t xml:space="preserve"> Apresentação de trabalhos científicos em eventos de natureza acadêmica na área jurídica ou áreas afins</t>
    </r>
  </si>
  <si>
    <r>
      <rPr>
        <b/>
        <sz val="8"/>
        <rFont val="Times New Roman"/>
        <family val="1"/>
      </rPr>
      <t xml:space="preserve">19. </t>
    </r>
    <r>
      <rPr>
        <sz val="8"/>
        <rFont val="Times New Roman"/>
        <family val="1"/>
      </rPr>
      <t>Participação, como organizador ou executor, em projetos de alcance social, organizados por Instituições de Ensino Superior, Poder Público (Poder Legislativo, Poder Executivo e Poder Judiciário), Conselhos Municipais, Associações de Bairro, Movimentos Sociais, Centros de Atendimentos comunitários e entidades representativas</t>
    </r>
  </si>
  <si>
    <r>
      <rPr>
        <b/>
        <sz val="8"/>
        <rFont val="Times New Roman"/>
        <family val="1"/>
      </rPr>
      <t>18.</t>
    </r>
    <r>
      <rPr>
        <sz val="8"/>
        <rFont val="Times New Roman"/>
        <family val="1"/>
      </rPr>
      <t xml:space="preserve"> Participação, como apoiador, em projetos de alcance social, organizados por Instituições de Ensino Superior, Poder Público (Poder Legislativo, Poder Executivo e Poder Judiciário), Conselhos Municipais, Associações de Bairro, Movimentos Sociais, Centros de Atendimentos comunitários e entidades representativas</t>
    </r>
  </si>
  <si>
    <t>02h de AD = 01h de AC</t>
  </si>
  <si>
    <t>01 apresentação = 06h de AC</t>
  </si>
  <si>
    <t>01 apresentação = 03h de AC</t>
  </si>
  <si>
    <r>
      <rPr>
        <b/>
        <sz val="8"/>
        <rFont val="Times New Roman"/>
        <family val="1"/>
      </rPr>
      <t xml:space="preserve">23. </t>
    </r>
    <r>
      <rPr>
        <sz val="8"/>
        <rFont val="Times New Roman"/>
        <family val="1"/>
      </rPr>
      <t>Componente curricular de cursos superiores, reconhecidos e/ou autorizados não aproveitadas na análise de equivalência do curso.</t>
    </r>
  </si>
  <si>
    <r>
      <rPr>
        <b/>
        <sz val="8"/>
        <rFont val="Times New Roman"/>
        <family val="1"/>
      </rPr>
      <t xml:space="preserve">24. </t>
    </r>
    <r>
      <rPr>
        <sz val="8"/>
        <rFont val="Times New Roman"/>
        <family val="1"/>
      </rPr>
      <t>Graduação ou Pós-Graduação em instituição de ensino autorizada ou reconhecida pelo Ministério da Educação</t>
    </r>
  </si>
  <si>
    <r>
      <t xml:space="preserve">25. </t>
    </r>
    <r>
      <rPr>
        <sz val="8"/>
        <rFont val="Times New Roman"/>
        <family val="1"/>
      </rPr>
      <t>Representação estudantil nos Conselhos Superiores e Setoriais (Departamento e Colegiado), Conselhos de Direito ou Conselhos de Políticas Públicas, na condição de titular ou suplente, desde que comprovada a participação em pelo menos 75% das reuniões ordinárias</t>
    </r>
  </si>
  <si>
    <r>
      <t xml:space="preserve">26. </t>
    </r>
    <r>
      <rPr>
        <sz val="8"/>
        <rFont val="Times New Roman"/>
        <family val="1"/>
      </rPr>
      <t>Participação em Diretório Central e Acadêmico, na condição de diretor(a), cordenador(a), secretário(a) ou funções afins</t>
    </r>
  </si>
  <si>
    <r>
      <rPr>
        <b/>
        <sz val="8"/>
        <rFont val="Times New Roman"/>
        <family val="1"/>
      </rPr>
      <t>21.</t>
    </r>
    <r>
      <rPr>
        <sz val="8"/>
        <rFont val="Times New Roman"/>
        <family val="1"/>
      </rPr>
      <t xml:space="preserve"> Apresentação oral em eventos de natureza acadêmica na área jurídica ou áreas afins</t>
    </r>
  </si>
  <si>
    <t>40h por capítulo em livro com conselho editorial</t>
  </si>
  <si>
    <t>40h por publicação de artigo cinetífico em revista indexada, impressa ou eletrônica</t>
  </si>
  <si>
    <t>20h por publicação de capítulo de livros sem conselho editorial</t>
  </si>
  <si>
    <t>15h por trabalho completo publicado em anais de evento com conselho editorial</t>
  </si>
  <si>
    <t>10h por trabalho completo publicado em anais sem conselho editorial</t>
  </si>
  <si>
    <t>03h por publicação de artigo, resenha, crônicas, poemas, contos em jornais, livros ou revistas não especializadas, eletrônicas ou não</t>
  </si>
  <si>
    <t>05h por publicação de resumo ou artigo em revista especializada, mas não indexada</t>
  </si>
  <si>
    <t>05 horas por publicação de resumo ou artigo em anais de evento</t>
  </si>
  <si>
    <t>01 Graduação/Pós-graduação = 20h de AC</t>
  </si>
  <si>
    <t>01 semestre = 20h de AC</t>
  </si>
  <si>
    <r>
      <rPr>
        <b/>
        <sz val="8"/>
        <rFont val="Times New Roman"/>
        <family val="1"/>
      </rPr>
      <t xml:space="preserve">27. </t>
    </r>
    <r>
      <rPr>
        <sz val="8"/>
        <rFont val="Times New Roman"/>
        <family val="1"/>
      </rPr>
      <t>Participação em Empresa Júnior</t>
    </r>
  </si>
  <si>
    <r>
      <rPr>
        <b/>
        <sz val="8"/>
        <rFont val="Times New Roman"/>
        <family val="1"/>
      </rPr>
      <t xml:space="preserve">28. </t>
    </r>
    <r>
      <rPr>
        <sz val="8"/>
        <rFont val="Times New Roman"/>
        <family val="1"/>
      </rPr>
      <t>Participação em Cursos EAD relacionados à área e ministrados por instituições reconhecidas</t>
    </r>
  </si>
  <si>
    <r>
      <rPr>
        <b/>
        <sz val="8"/>
        <rFont val="Times New Roman"/>
        <family val="1"/>
      </rPr>
      <t>29.</t>
    </r>
    <r>
      <rPr>
        <sz val="8"/>
        <rFont val="Times New Roman"/>
        <family val="1"/>
      </rPr>
      <t xml:space="preserve"> Participação em estágios extracurriculares, validados pelo Colegiado do Curso, desde que a carga horária não tenha sido utilizada, integralmente, para fins de aproveitamento de estudos em prática jurídica</t>
    </r>
  </si>
  <si>
    <r>
      <rPr>
        <b/>
        <sz val="8"/>
        <rFont val="Times New Roman"/>
        <family val="1"/>
      </rPr>
      <t xml:space="preserve">30. </t>
    </r>
    <r>
      <rPr>
        <sz val="8"/>
        <rFont val="Times New Roman"/>
        <family val="1"/>
      </rPr>
      <t>Produção/elaboração de obras artísticas, com apresentação ou exposição em eventos culturais ou similares (coreográfica, literária, musical, teatral, cinematográfica, escultural, fotográfica, dentre outras)</t>
    </r>
  </si>
  <si>
    <r>
      <rPr>
        <b/>
        <sz val="8"/>
        <rFont val="Times New Roman"/>
        <family val="1"/>
      </rPr>
      <t xml:space="preserve">31. </t>
    </r>
    <r>
      <rPr>
        <sz val="8"/>
        <rFont val="Times New Roman"/>
        <family val="1"/>
      </rPr>
      <t>Disciplina Optativa</t>
    </r>
  </si>
  <si>
    <t>05h de AD = 01h de AC</t>
  </si>
  <si>
    <t>04h de AD = 01h de AC</t>
  </si>
  <si>
    <t>01 produção/apresentação = 10 horas de AC</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</si>
</sst>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s>
  <fonts count="48">
    <font>
      <sz val="10"/>
      <name val="Arial"/>
      <family val="0"/>
    </font>
    <font>
      <b/>
      <sz val="11"/>
      <name val="Times New Roman"/>
      <family val="1"/>
    </font>
    <font>
      <b/>
      <sz val="10"/>
      <name val="Times New Roman"/>
      <family val="1"/>
    </font>
    <font>
      <sz val="11"/>
      <name val="Calibri"/>
      <family val="2"/>
    </font>
    <font>
      <sz val="8"/>
      <name val="Arial"/>
      <family val="2"/>
    </font>
    <font>
      <b/>
      <sz val="8"/>
      <name val="Times New Roman"/>
      <family val="1"/>
    </font>
    <font>
      <sz val="12"/>
      <name val="Arial"/>
      <family val="2"/>
    </font>
    <font>
      <b/>
      <sz val="6"/>
      <name val="Times New Roman"/>
      <family val="1"/>
    </font>
    <font>
      <sz val="8"/>
      <name val="Times New Roman"/>
      <family val="1"/>
    </font>
    <font>
      <i/>
      <sz val="8"/>
      <name val="Times New Roman"/>
      <family val="1"/>
    </font>
    <font>
      <sz val="10"/>
      <name val="Times New Roman"/>
      <family val="1"/>
    </font>
    <font>
      <b/>
      <i/>
      <sz val="11"/>
      <name val="Times New Roman"/>
      <family val="1"/>
    </font>
    <font>
      <b/>
      <i/>
      <sz val="10"/>
      <name val="Times New Roman"/>
      <family val="1"/>
    </font>
    <font>
      <b/>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9" fillId="32" borderId="0" applyNumberFormat="0" applyBorder="0" applyAlignment="0" applyProtection="0"/>
    <xf numFmtId="0" fontId="40" fillId="21" borderId="5" applyNumberFormat="0" applyAlignment="0" applyProtection="0"/>
    <xf numFmtId="175"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7" fontId="0" fillId="0" borderId="0" applyFont="0" applyFill="0" applyBorder="0" applyAlignment="0" applyProtection="0"/>
  </cellStyleXfs>
  <cellXfs count="75">
    <xf numFmtId="0" fontId="0" fillId="0" borderId="0" xfId="0" applyAlignment="1">
      <alignment/>
    </xf>
    <xf numFmtId="0" fontId="8" fillId="0" borderId="0" xfId="0" applyFont="1" applyFill="1" applyBorder="1" applyAlignment="1">
      <alignment horizontal="center" vertical="center" wrapText="1"/>
    </xf>
    <xf numFmtId="182" fontId="8" fillId="0" borderId="10" xfId="0" applyNumberFormat="1" applyFont="1" applyBorder="1" applyAlignment="1">
      <alignment horizontal="center" vertical="center" wrapText="1"/>
    </xf>
    <xf numFmtId="0" fontId="6"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xf>
    <xf numFmtId="0" fontId="5" fillId="0" borderId="10" xfId="0" applyFont="1" applyBorder="1" applyAlignment="1">
      <alignment horizontal="center" vertical="top" wrapText="1"/>
    </xf>
    <xf numFmtId="0" fontId="8" fillId="0" borderId="10" xfId="0" applyFont="1" applyBorder="1" applyAlignment="1">
      <alignment horizontal="justify" vertical="top" wrapText="1"/>
    </xf>
    <xf numFmtId="0" fontId="8" fillId="0" borderId="10" xfId="0" applyFont="1" applyBorder="1" applyAlignment="1">
      <alignment horizontal="center" vertical="center" wrapText="1"/>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7" fillId="0" borderId="10" xfId="0" applyFont="1" applyBorder="1" applyAlignment="1">
      <alignment/>
    </xf>
    <xf numFmtId="0" fontId="2" fillId="0" borderId="10" xfId="0" applyFont="1" applyBorder="1" applyAlignment="1">
      <alignment/>
    </xf>
    <xf numFmtId="0" fontId="13" fillId="0" borderId="10" xfId="0" applyFont="1" applyBorder="1" applyAlignment="1">
      <alignment horizontal="center"/>
    </xf>
    <xf numFmtId="182" fontId="13" fillId="0" borderId="10" xfId="0" applyNumberFormat="1" applyFont="1" applyBorder="1" applyAlignment="1">
      <alignment horizontal="center"/>
    </xf>
    <xf numFmtId="0" fontId="10" fillId="0" borderId="10" xfId="0" applyFont="1" applyBorder="1" applyAlignment="1">
      <alignment/>
    </xf>
    <xf numFmtId="0" fontId="3" fillId="0" borderId="10" xfId="0" applyFont="1" applyBorder="1" applyAlignment="1">
      <alignment/>
    </xf>
    <xf numFmtId="0" fontId="11" fillId="0" borderId="10" xfId="0" applyFont="1" applyBorder="1" applyAlignment="1">
      <alignment/>
    </xf>
    <xf numFmtId="0" fontId="12" fillId="0" borderId="10" xfId="0" applyFont="1" applyBorder="1" applyAlignment="1">
      <alignment/>
    </xf>
    <xf numFmtId="182" fontId="8" fillId="0" borderId="11" xfId="0" applyNumberFormat="1" applyFont="1" applyBorder="1" applyAlignment="1">
      <alignment horizontal="center" vertical="center" wrapText="1"/>
    </xf>
    <xf numFmtId="182" fontId="8" fillId="0" borderId="12" xfId="0" applyNumberFormat="1" applyFont="1" applyBorder="1" applyAlignment="1">
      <alignment horizontal="center" vertical="center" wrapText="1"/>
    </xf>
    <xf numFmtId="0" fontId="8" fillId="0" borderId="13" xfId="0" applyFont="1" applyFill="1" applyBorder="1" applyAlignment="1">
      <alignment horizontal="right"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righ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right" vertical="center" wrapText="1"/>
    </xf>
    <xf numFmtId="0" fontId="8" fillId="0" borderId="20" xfId="0" applyFont="1" applyFill="1" applyBorder="1" applyAlignment="1">
      <alignment horizontal="left" vertical="center" wrapText="1"/>
    </xf>
    <xf numFmtId="0" fontId="8" fillId="0" borderId="11" xfId="0" applyFont="1" applyFill="1" applyBorder="1" applyAlignment="1">
      <alignment horizontal="right" vertical="center" wrapText="1"/>
    </xf>
    <xf numFmtId="0" fontId="8" fillId="0" borderId="21" xfId="0" applyFont="1" applyFill="1" applyBorder="1" applyAlignment="1">
      <alignment horizontal="center" vertical="center" wrapText="1"/>
    </xf>
    <xf numFmtId="0" fontId="8" fillId="0" borderId="12" xfId="0" applyFont="1" applyFill="1" applyBorder="1" applyAlignment="1">
      <alignment horizontal="left" vertical="center" wrapText="1"/>
    </xf>
    <xf numFmtId="182" fontId="8" fillId="0" borderId="22" xfId="0" applyNumberFormat="1" applyFont="1" applyBorder="1" applyAlignment="1">
      <alignment horizontal="center" vertical="center" wrapText="1"/>
    </xf>
    <xf numFmtId="0" fontId="0" fillId="0" borderId="23" xfId="0" applyBorder="1" applyAlignment="1">
      <alignment horizontal="center" vertical="center"/>
    </xf>
    <xf numFmtId="0" fontId="8" fillId="0" borderId="10" xfId="0" applyFont="1" applyBorder="1" applyAlignment="1">
      <alignment horizontal="justify" vertical="center" wrapText="1"/>
    </xf>
    <xf numFmtId="0" fontId="5" fillId="0" borderId="10" xfId="0" applyFont="1" applyBorder="1" applyAlignment="1">
      <alignment horizontal="justify" vertical="center" wrapText="1"/>
    </xf>
    <xf numFmtId="182" fontId="8" fillId="0" borderId="16" xfId="0" applyNumberFormat="1" applyFont="1" applyBorder="1" applyAlignment="1">
      <alignment horizontal="center" vertical="center" wrapText="1"/>
    </xf>
    <xf numFmtId="0" fontId="0" fillId="0" borderId="11" xfId="0" applyBorder="1" applyAlignment="1">
      <alignment/>
    </xf>
    <xf numFmtId="0" fontId="0" fillId="0" borderId="0" xfId="0" applyBorder="1" applyAlignment="1">
      <alignment/>
    </xf>
    <xf numFmtId="0" fontId="8" fillId="0" borderId="12" xfId="0" applyFont="1" applyFill="1" applyBorder="1" applyAlignment="1">
      <alignment vertical="center" wrapText="1"/>
    </xf>
    <xf numFmtId="0" fontId="0" fillId="0" borderId="22" xfId="0" applyBorder="1" applyAlignment="1">
      <alignment/>
    </xf>
    <xf numFmtId="182" fontId="8" fillId="0" borderId="11" xfId="0" applyNumberFormat="1" applyFont="1" applyBorder="1" applyAlignment="1">
      <alignment horizontal="center" vertical="center" wrapText="1"/>
    </xf>
    <xf numFmtId="0" fontId="8" fillId="0" borderId="13"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8" fillId="0" borderId="10" xfId="0" applyFont="1" applyBorder="1" applyAlignment="1">
      <alignment horizontal="justify" vertical="top" wrapText="1"/>
    </xf>
    <xf numFmtId="182" fontId="8" fillId="0" borderId="10" xfId="0" applyNumberFormat="1" applyFont="1" applyBorder="1" applyAlignment="1">
      <alignment horizontal="center" vertical="center" wrapText="1"/>
    </xf>
    <xf numFmtId="0" fontId="8" fillId="0" borderId="10" xfId="0" applyFont="1" applyBorder="1" applyAlignment="1">
      <alignment horizontal="center" vertical="top" wrapText="1"/>
    </xf>
    <xf numFmtId="0" fontId="8" fillId="0" borderId="15" xfId="0" applyFont="1" applyFill="1" applyBorder="1" applyAlignment="1">
      <alignment horizontal="left" vertical="center" wrapText="1"/>
    </xf>
    <xf numFmtId="0" fontId="8" fillId="0" borderId="20" xfId="0" applyFont="1" applyFill="1" applyBorder="1" applyAlignment="1">
      <alignment horizontal="left" vertical="center" wrapText="1"/>
    </xf>
    <xf numFmtId="182" fontId="8" fillId="0" borderId="12" xfId="0" applyNumberFormat="1" applyFont="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right" vertical="center" wrapText="1"/>
    </xf>
    <xf numFmtId="182" fontId="8" fillId="0" borderId="23" xfId="0" applyNumberFormat="1" applyFont="1" applyBorder="1" applyAlignment="1">
      <alignment horizontal="center" vertical="center" wrapText="1"/>
    </xf>
    <xf numFmtId="182" fontId="8" fillId="0" borderId="22"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182" fontId="8" fillId="0" borderId="16" xfId="0" applyNumberFormat="1" applyFont="1" applyBorder="1" applyAlignment="1">
      <alignment horizontal="center" vertical="center" wrapText="1"/>
    </xf>
    <xf numFmtId="182" fontId="8" fillId="0" borderId="24"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2" fillId="0" borderId="10" xfId="0" applyFont="1" applyBorder="1" applyAlignment="1">
      <alignment horizontal="center"/>
    </xf>
    <xf numFmtId="0" fontId="8" fillId="0" borderId="23" xfId="0" applyFont="1" applyBorder="1" applyAlignment="1">
      <alignment horizontal="center" vertical="top" wrapText="1"/>
    </xf>
    <xf numFmtId="0" fontId="8" fillId="0" borderId="22" xfId="0" applyFont="1" applyBorder="1" applyAlignment="1">
      <alignment horizontal="center" vertical="top"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0" xfId="0" applyFont="1" applyBorder="1" applyAlignment="1">
      <alignment horizontal="justify" vertical="top" wrapText="1"/>
    </xf>
    <xf numFmtId="0" fontId="8" fillId="0" borderId="10" xfId="0" applyFont="1" applyBorder="1" applyAlignment="1">
      <alignment vertical="top" wrapText="1"/>
    </xf>
    <xf numFmtId="0" fontId="8" fillId="0" borderId="10" xfId="0" applyFont="1" applyBorder="1" applyAlignment="1">
      <alignment horizontal="justify" vertical="center"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5" fillId="0" borderId="10" xfId="0" applyFont="1" applyBorder="1" applyAlignment="1">
      <alignment horizontal="justify" vertical="center" wrapText="1"/>
    </xf>
    <xf numFmtId="0" fontId="5" fillId="0" borderId="23" xfId="0" applyFont="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zoomScalePageLayoutView="0" workbookViewId="0" topLeftCell="A1">
      <selection activeCell="P14" sqref="P14"/>
    </sheetView>
  </sheetViews>
  <sheetFormatPr defaultColWidth="9.140625" defaultRowHeight="12.75"/>
  <cols>
    <col min="1" max="1" width="67.421875" style="5" customWidth="1"/>
    <col min="2" max="2" width="9.8515625" style="5" customWidth="1"/>
    <col min="3" max="3" width="17.8515625" style="5" customWidth="1"/>
    <col min="4" max="4" width="11.421875" style="5" customWidth="1"/>
    <col min="5" max="5" width="7.28125" style="5" customWidth="1"/>
    <col min="6" max="6" width="3.8515625" style="5" customWidth="1"/>
    <col min="7" max="7" width="7.421875" style="5" customWidth="1"/>
    <col min="8" max="8" width="11.140625" style="5" customWidth="1"/>
    <col min="9" max="9" width="8.8515625" style="5" customWidth="1"/>
    <col min="10" max="10" width="9.140625" style="37" customWidth="1"/>
    <col min="11" max="11" width="9.140625" style="38" customWidth="1"/>
    <col min="12" max="16384" width="9.140625" style="5" customWidth="1"/>
  </cols>
  <sheetData>
    <row r="1" spans="1:8" ht="15">
      <c r="A1" s="3"/>
      <c r="B1" s="3"/>
      <c r="C1" s="4" t="s">
        <v>5</v>
      </c>
      <c r="D1" s="4"/>
      <c r="E1" s="4"/>
      <c r="F1" s="4"/>
      <c r="G1" s="4"/>
      <c r="H1" s="4"/>
    </row>
    <row r="2" spans="1:8" ht="15">
      <c r="A2" s="3"/>
      <c r="B2" s="3"/>
      <c r="C2" s="4" t="s">
        <v>18</v>
      </c>
      <c r="D2" s="4"/>
      <c r="E2" s="4"/>
      <c r="F2" s="4"/>
      <c r="G2" s="4"/>
      <c r="H2" s="4"/>
    </row>
    <row r="3" spans="1:9" ht="12.75">
      <c r="A3" s="71" t="s">
        <v>0</v>
      </c>
      <c r="B3" s="71"/>
      <c r="C3" s="71"/>
      <c r="D3" s="71"/>
      <c r="E3" s="71"/>
      <c r="F3" s="71"/>
      <c r="G3" s="71"/>
      <c r="H3" s="71"/>
      <c r="I3" s="71"/>
    </row>
    <row r="4" spans="1:9" ht="12.75">
      <c r="A4" s="72"/>
      <c r="B4" s="72"/>
      <c r="C4" s="72"/>
      <c r="D4" s="72"/>
      <c r="E4" s="72"/>
      <c r="F4" s="72"/>
      <c r="G4" s="72"/>
      <c r="H4" s="72"/>
      <c r="I4" s="72"/>
    </row>
    <row r="5" spans="1:9" ht="54.75" customHeight="1">
      <c r="A5" s="6" t="s">
        <v>1</v>
      </c>
      <c r="B5" s="6" t="s">
        <v>6</v>
      </c>
      <c r="C5" s="6" t="s">
        <v>7</v>
      </c>
      <c r="D5" s="6" t="s">
        <v>10</v>
      </c>
      <c r="E5" s="74" t="s">
        <v>14</v>
      </c>
      <c r="F5" s="74"/>
      <c r="G5" s="74"/>
      <c r="H5" s="6" t="s">
        <v>11</v>
      </c>
      <c r="I5" s="6" t="s">
        <v>15</v>
      </c>
    </row>
    <row r="6" spans="1:9" ht="12.75" customHeight="1">
      <c r="A6" s="44" t="s">
        <v>13</v>
      </c>
      <c r="B6" s="45">
        <v>0</v>
      </c>
      <c r="C6" s="64" t="s">
        <v>19</v>
      </c>
      <c r="D6" s="41">
        <f>(B6)</f>
        <v>0</v>
      </c>
      <c r="E6" s="42" t="s">
        <v>16</v>
      </c>
      <c r="F6" s="54">
        <v>100</v>
      </c>
      <c r="G6" s="47" t="s">
        <v>17</v>
      </c>
      <c r="H6" s="49">
        <f>IF(D6&gt;=F6,F6,IF(D6&gt;F6,F6,IF(D6&lt;F6,D6)))</f>
        <v>0</v>
      </c>
      <c r="I6" s="45">
        <f>(H6)</f>
        <v>0</v>
      </c>
    </row>
    <row r="7" spans="1:9" ht="11.25" customHeight="1">
      <c r="A7" s="44"/>
      <c r="B7" s="45"/>
      <c r="C7" s="64"/>
      <c r="D7" s="41"/>
      <c r="E7" s="51"/>
      <c r="F7" s="58"/>
      <c r="G7" s="48"/>
      <c r="H7" s="49"/>
      <c r="I7" s="45"/>
    </row>
    <row r="8" spans="1:9" ht="12.75" customHeight="1">
      <c r="A8" s="44" t="s">
        <v>37</v>
      </c>
      <c r="B8" s="45">
        <v>0</v>
      </c>
      <c r="C8" s="64" t="s">
        <v>20</v>
      </c>
      <c r="D8" s="41">
        <f>(B8)</f>
        <v>0</v>
      </c>
      <c r="E8" s="42" t="s">
        <v>16</v>
      </c>
      <c r="F8" s="54">
        <v>100</v>
      </c>
      <c r="G8" s="47" t="s">
        <v>17</v>
      </c>
      <c r="H8" s="49">
        <f>IF(D8&gt;=F8,F8,IF(D8&gt;F8,F8,IF(D8&lt;F8,D8)))</f>
        <v>0</v>
      </c>
      <c r="I8" s="45">
        <f>(H8)</f>
        <v>0</v>
      </c>
    </row>
    <row r="9" spans="1:9" ht="12" customHeight="1">
      <c r="A9" s="44"/>
      <c r="B9" s="45"/>
      <c r="C9" s="64"/>
      <c r="D9" s="41"/>
      <c r="E9" s="51"/>
      <c r="F9" s="58"/>
      <c r="G9" s="48"/>
      <c r="H9" s="49"/>
      <c r="I9" s="45"/>
    </row>
    <row r="10" spans="1:9" ht="12.75" customHeight="1">
      <c r="A10" s="44" t="s">
        <v>22</v>
      </c>
      <c r="B10" s="45">
        <v>0</v>
      </c>
      <c r="C10" s="64" t="s">
        <v>21</v>
      </c>
      <c r="D10" s="41">
        <f>(B10)</f>
        <v>0</v>
      </c>
      <c r="E10" s="42" t="s">
        <v>16</v>
      </c>
      <c r="F10" s="54">
        <v>60</v>
      </c>
      <c r="G10" s="47" t="s">
        <v>17</v>
      </c>
      <c r="H10" s="49">
        <f>IF(D10&gt;=F10,F10,IF(D10&gt;F10,F10,IF(D10&lt;F10,D10)))</f>
        <v>0</v>
      </c>
      <c r="I10" s="45">
        <f>(H10)</f>
        <v>0</v>
      </c>
    </row>
    <row r="11" spans="1:9" ht="12.75" customHeight="1">
      <c r="A11" s="44"/>
      <c r="B11" s="45"/>
      <c r="C11" s="64"/>
      <c r="D11" s="41"/>
      <c r="E11" s="51"/>
      <c r="F11" s="58"/>
      <c r="G11" s="48"/>
      <c r="H11" s="49"/>
      <c r="I11" s="45"/>
    </row>
    <row r="12" spans="1:9" ht="35.25" customHeight="1">
      <c r="A12" s="34" t="s">
        <v>23</v>
      </c>
      <c r="B12" s="2">
        <v>0</v>
      </c>
      <c r="C12" s="8" t="s">
        <v>21</v>
      </c>
      <c r="D12" s="19">
        <f>(B12)</f>
        <v>0</v>
      </c>
      <c r="E12" s="21" t="s">
        <v>16</v>
      </c>
      <c r="F12" s="22">
        <v>60</v>
      </c>
      <c r="G12" s="23" t="s">
        <v>17</v>
      </c>
      <c r="H12" s="20">
        <f>IF(D12&gt;=F12,F12,IF(D12&gt;F12,F12,IF(D12&lt;F12,D12)))</f>
        <v>0</v>
      </c>
      <c r="I12" s="2">
        <f>(H12)</f>
        <v>0</v>
      </c>
    </row>
    <row r="13" spans="1:9" ht="12.75" customHeight="1">
      <c r="A13" s="73" t="s">
        <v>24</v>
      </c>
      <c r="B13" s="45">
        <v>0</v>
      </c>
      <c r="C13" s="65" t="s">
        <v>21</v>
      </c>
      <c r="D13" s="52">
        <f>(B13)</f>
        <v>0</v>
      </c>
      <c r="E13" s="42" t="s">
        <v>16</v>
      </c>
      <c r="F13" s="54">
        <v>60</v>
      </c>
      <c r="G13" s="47" t="s">
        <v>17</v>
      </c>
      <c r="H13" s="52">
        <f>IF(D13&gt;=F13,F13,IF(D13&gt;F13,F13,IF(D13&lt;F13,D13)))</f>
        <v>0</v>
      </c>
      <c r="I13" s="52">
        <f>(H13)</f>
        <v>0</v>
      </c>
    </row>
    <row r="14" spans="1:9" ht="23.25" customHeight="1">
      <c r="A14" s="70"/>
      <c r="B14" s="45"/>
      <c r="C14" s="66"/>
      <c r="D14" s="57"/>
      <c r="E14" s="51"/>
      <c r="F14" s="58"/>
      <c r="G14" s="48"/>
      <c r="H14" s="53"/>
      <c r="I14" s="53"/>
    </row>
    <row r="15" spans="1:9" ht="12.75" customHeight="1">
      <c r="A15" s="70" t="s">
        <v>25</v>
      </c>
      <c r="B15" s="45">
        <v>0</v>
      </c>
      <c r="C15" s="67" t="s">
        <v>26</v>
      </c>
      <c r="D15" s="33"/>
      <c r="E15" s="59" t="s">
        <v>16</v>
      </c>
      <c r="F15" s="54">
        <v>60</v>
      </c>
      <c r="G15" s="47" t="s">
        <v>17</v>
      </c>
      <c r="H15" s="49">
        <f>IF(D16&gt;=F15,F15,IF(D16&gt;F15,F15,IF(D16&lt;F15,D16)))</f>
        <v>0</v>
      </c>
      <c r="I15" s="45">
        <f>(H15)</f>
        <v>0</v>
      </c>
    </row>
    <row r="16" spans="1:9" ht="35.25" customHeight="1">
      <c r="A16" s="70"/>
      <c r="B16" s="45"/>
      <c r="C16" s="67"/>
      <c r="D16" s="32">
        <f>(B15)</f>
        <v>0</v>
      </c>
      <c r="E16" s="60"/>
      <c r="F16" s="58"/>
      <c r="G16" s="48"/>
      <c r="H16" s="49"/>
      <c r="I16" s="45"/>
    </row>
    <row r="17" spans="1:9" ht="12.75" customHeight="1">
      <c r="A17" s="70" t="s">
        <v>31</v>
      </c>
      <c r="B17" s="45">
        <v>0</v>
      </c>
      <c r="C17" s="64" t="s">
        <v>27</v>
      </c>
      <c r="D17" s="56">
        <f>(B17/4)</f>
        <v>0</v>
      </c>
      <c r="E17" s="42" t="s">
        <v>16</v>
      </c>
      <c r="F17" s="54">
        <v>30</v>
      </c>
      <c r="G17" s="47" t="s">
        <v>17</v>
      </c>
      <c r="H17" s="49">
        <f>IF(D17&gt;=F17,F17,IF(D17&gt;F17,F17,IF(D17&lt;F17,D17)))</f>
        <v>0</v>
      </c>
      <c r="I17" s="45">
        <f>(H17)</f>
        <v>0</v>
      </c>
    </row>
    <row r="18" spans="1:9" ht="24.75" customHeight="1">
      <c r="A18" s="70"/>
      <c r="B18" s="45"/>
      <c r="C18" s="64"/>
      <c r="D18" s="41"/>
      <c r="E18" s="43"/>
      <c r="F18" s="55"/>
      <c r="G18" s="50"/>
      <c r="H18" s="49"/>
      <c r="I18" s="45"/>
    </row>
    <row r="19" spans="1:9" ht="24.75" customHeight="1">
      <c r="A19" s="35" t="s">
        <v>28</v>
      </c>
      <c r="B19" s="2">
        <v>0</v>
      </c>
      <c r="C19" s="8" t="s">
        <v>32</v>
      </c>
      <c r="D19" s="36">
        <f>(B19/2)</f>
        <v>0</v>
      </c>
      <c r="E19" s="21" t="s">
        <v>16</v>
      </c>
      <c r="F19" s="22">
        <v>30</v>
      </c>
      <c r="G19" s="23" t="s">
        <v>17</v>
      </c>
      <c r="H19" s="20">
        <f>IF(D19&gt;=F19,F19,IF(D19&gt;F19,F19,IF(D19&lt;F19,D19)))</f>
        <v>0</v>
      </c>
      <c r="I19" s="2">
        <f>(H19)</f>
        <v>0</v>
      </c>
    </row>
    <row r="20" spans="1:9" ht="24.75" customHeight="1">
      <c r="A20" s="35" t="s">
        <v>29</v>
      </c>
      <c r="B20" s="2">
        <v>0</v>
      </c>
      <c r="C20" s="8" t="s">
        <v>35</v>
      </c>
      <c r="D20" s="36">
        <f>(B20*4)</f>
        <v>0</v>
      </c>
      <c r="E20" s="21" t="s">
        <v>16</v>
      </c>
      <c r="F20" s="22">
        <v>30</v>
      </c>
      <c r="G20" s="23" t="s">
        <v>17</v>
      </c>
      <c r="H20" s="20">
        <f>IF(D20&gt;=F20,F20,IF(D20&gt;F20,F20,IF(D20&lt;F20,D20)))</f>
        <v>0</v>
      </c>
      <c r="I20" s="2">
        <f>(H20)</f>
        <v>0</v>
      </c>
    </row>
    <row r="21" spans="1:9" ht="24.75" customHeight="1">
      <c r="A21" s="35" t="s">
        <v>30</v>
      </c>
      <c r="B21" s="2">
        <v>0</v>
      </c>
      <c r="C21" s="8" t="s">
        <v>36</v>
      </c>
      <c r="D21" s="36">
        <f>(B21)</f>
        <v>0</v>
      </c>
      <c r="E21" s="29" t="s">
        <v>16</v>
      </c>
      <c r="F21" s="30">
        <v>30</v>
      </c>
      <c r="G21" s="31" t="s">
        <v>17</v>
      </c>
      <c r="H21" s="20">
        <f>IF(D21&gt;=F21,F21,IF(D21&gt;F21,F21,IF(D21&lt;F21,D21)))</f>
        <v>0</v>
      </c>
      <c r="I21" s="2">
        <f>(H21)</f>
        <v>0</v>
      </c>
    </row>
    <row r="22" spans="1:9" ht="43.5" customHeight="1">
      <c r="A22" s="35" t="s">
        <v>33</v>
      </c>
      <c r="B22" s="2">
        <v>0</v>
      </c>
      <c r="C22" s="8" t="s">
        <v>34</v>
      </c>
      <c r="D22" s="19">
        <f>B22/4</f>
        <v>0</v>
      </c>
      <c r="E22" s="27" t="s">
        <v>16</v>
      </c>
      <c r="F22" s="1">
        <v>60</v>
      </c>
      <c r="G22" s="28" t="s">
        <v>17</v>
      </c>
      <c r="H22" s="20">
        <f>IF(B22&gt;=F22,F22,IF(D22&gt;F22,F22,IF(D22&lt;F22,D22)))</f>
        <v>0</v>
      </c>
      <c r="I22" s="2">
        <f>H22</f>
        <v>0</v>
      </c>
    </row>
    <row r="23" spans="1:9" ht="12.75" customHeight="1">
      <c r="A23" s="44" t="s">
        <v>38</v>
      </c>
      <c r="B23" s="45">
        <v>0</v>
      </c>
      <c r="C23" s="64" t="s">
        <v>39</v>
      </c>
      <c r="D23" s="41">
        <f>(B23*2)</f>
        <v>0</v>
      </c>
      <c r="E23" s="42" t="s">
        <v>16</v>
      </c>
      <c r="F23" s="54">
        <v>60</v>
      </c>
      <c r="G23" s="47" t="s">
        <v>17</v>
      </c>
      <c r="H23" s="49">
        <f>IF(D23&gt;=F23,F23,IF(D23&gt;F23,F23,IF(D23&lt;F23,D23)))</f>
        <v>0</v>
      </c>
      <c r="I23" s="45">
        <f>(H23)</f>
        <v>0</v>
      </c>
    </row>
    <row r="24" spans="1:9" ht="34.5" customHeight="1">
      <c r="A24" s="44"/>
      <c r="B24" s="45"/>
      <c r="C24" s="64"/>
      <c r="D24" s="41"/>
      <c r="E24" s="51"/>
      <c r="F24" s="58"/>
      <c r="G24" s="48"/>
      <c r="H24" s="49"/>
      <c r="I24" s="45"/>
    </row>
    <row r="25" spans="1:9" ht="12.75" customHeight="1">
      <c r="A25" s="44" t="s">
        <v>40</v>
      </c>
      <c r="B25" s="45">
        <v>0</v>
      </c>
      <c r="C25" s="64" t="s">
        <v>41</v>
      </c>
      <c r="D25" s="41">
        <f>(B25*10)</f>
        <v>0</v>
      </c>
      <c r="E25" s="42" t="s">
        <v>16</v>
      </c>
      <c r="F25" s="54">
        <v>40</v>
      </c>
      <c r="G25" s="47" t="s">
        <v>17</v>
      </c>
      <c r="H25" s="49">
        <f>IF(D25&gt;=F25,F25,IF(D25&gt;F25,F25,IF(D25&lt;F25,D25)))</f>
        <v>0</v>
      </c>
      <c r="I25" s="45">
        <f>(H25)</f>
        <v>0</v>
      </c>
    </row>
    <row r="26" spans="1:9" ht="36" customHeight="1">
      <c r="A26" s="44"/>
      <c r="B26" s="45"/>
      <c r="C26" s="64"/>
      <c r="D26" s="41"/>
      <c r="E26" s="43"/>
      <c r="F26" s="55"/>
      <c r="G26" s="50"/>
      <c r="H26" s="49"/>
      <c r="I26" s="45"/>
    </row>
    <row r="27" spans="1:9" ht="25.5" customHeight="1">
      <c r="A27" s="7" t="s">
        <v>42</v>
      </c>
      <c r="B27" s="2">
        <v>0</v>
      </c>
      <c r="C27" s="8" t="s">
        <v>21</v>
      </c>
      <c r="D27" s="19">
        <f>B27</f>
        <v>0</v>
      </c>
      <c r="E27" s="24" t="s">
        <v>16</v>
      </c>
      <c r="F27" s="25">
        <v>60</v>
      </c>
      <c r="G27" s="26" t="s">
        <v>17</v>
      </c>
      <c r="H27" s="20">
        <f>IF(D27&gt;=F27,F27,IF(D27&gt;F27,F27,IF(D27&lt;F27,D27)))</f>
        <v>0</v>
      </c>
      <c r="I27" s="2">
        <f>H27</f>
        <v>0</v>
      </c>
    </row>
    <row r="28" spans="1:9" ht="25.5" customHeight="1">
      <c r="A28" s="7" t="s">
        <v>43</v>
      </c>
      <c r="B28" s="2">
        <v>0</v>
      </c>
      <c r="C28" s="8" t="s">
        <v>46</v>
      </c>
      <c r="D28" s="19">
        <f>B28/3</f>
        <v>0</v>
      </c>
      <c r="E28" s="24" t="s">
        <v>16</v>
      </c>
      <c r="F28" s="25">
        <v>60</v>
      </c>
      <c r="G28" s="26" t="s">
        <v>17</v>
      </c>
      <c r="H28" s="20">
        <f>IF(D28&gt;=F28,F28,IF(D28&gt;F28,F28,IF(D28&lt;F28,D28)))</f>
        <v>0</v>
      </c>
      <c r="I28" s="2">
        <f>H28</f>
        <v>0</v>
      </c>
    </row>
    <row r="29" spans="1:9" ht="25.5" customHeight="1">
      <c r="A29" s="7" t="s">
        <v>44</v>
      </c>
      <c r="B29" s="2">
        <v>0</v>
      </c>
      <c r="C29" s="8" t="s">
        <v>21</v>
      </c>
      <c r="D29" s="19">
        <f>B29</f>
        <v>0</v>
      </c>
      <c r="E29" s="24" t="s">
        <v>16</v>
      </c>
      <c r="F29" s="25">
        <v>60</v>
      </c>
      <c r="G29" s="26" t="s">
        <v>17</v>
      </c>
      <c r="H29" s="20">
        <f>IF(D29&gt;=F29,F29,IF(D29&gt;F29,F29,IF(D29&lt;F29,D29)))</f>
        <v>0</v>
      </c>
      <c r="I29" s="2">
        <f>H29</f>
        <v>0</v>
      </c>
    </row>
    <row r="30" spans="1:9" ht="25.5" customHeight="1">
      <c r="A30" s="7" t="s">
        <v>45</v>
      </c>
      <c r="B30" s="2">
        <v>0</v>
      </c>
      <c r="C30" s="8" t="s">
        <v>46</v>
      </c>
      <c r="D30" s="19">
        <f>B30/3</f>
        <v>0</v>
      </c>
      <c r="E30" s="27" t="s">
        <v>16</v>
      </c>
      <c r="F30" s="1">
        <v>60</v>
      </c>
      <c r="G30" s="28" t="s">
        <v>17</v>
      </c>
      <c r="H30" s="20">
        <f>IF(D30&gt;=F30,F30,IF(D30&gt;F30,F30,IF(D30&lt;F30,D30)))</f>
        <v>0</v>
      </c>
      <c r="I30" s="2">
        <f>H30</f>
        <v>0</v>
      </c>
    </row>
    <row r="31" spans="1:9" ht="12.75" customHeight="1">
      <c r="A31" s="44" t="s">
        <v>50</v>
      </c>
      <c r="B31" s="45">
        <v>0</v>
      </c>
      <c r="C31" s="64" t="s">
        <v>51</v>
      </c>
      <c r="D31" s="41">
        <f>(B31/2)</f>
        <v>0</v>
      </c>
      <c r="E31" s="42" t="s">
        <v>16</v>
      </c>
      <c r="F31" s="54">
        <v>40</v>
      </c>
      <c r="G31" s="47" t="s">
        <v>17</v>
      </c>
      <c r="H31" s="49">
        <f>IF(D31&gt;=F31,F31,IF(D31&gt;F31,F31,IF(D31&lt;F31,D31)))</f>
        <v>0</v>
      </c>
      <c r="I31" s="45">
        <f>(H31)</f>
        <v>0</v>
      </c>
    </row>
    <row r="32" spans="1:9" ht="40.5" customHeight="1">
      <c r="A32" s="44"/>
      <c r="B32" s="45"/>
      <c r="C32" s="64"/>
      <c r="D32" s="41"/>
      <c r="E32" s="51"/>
      <c r="F32" s="58"/>
      <c r="G32" s="48"/>
      <c r="H32" s="49"/>
      <c r="I32" s="45"/>
    </row>
    <row r="33" spans="1:9" ht="12.75" customHeight="1">
      <c r="A33" s="44" t="s">
        <v>49</v>
      </c>
      <c r="B33" s="45">
        <v>0</v>
      </c>
      <c r="C33" s="64" t="s">
        <v>21</v>
      </c>
      <c r="D33" s="41">
        <f>(B33)</f>
        <v>0</v>
      </c>
      <c r="E33" s="42" t="s">
        <v>16</v>
      </c>
      <c r="F33" s="54">
        <v>40</v>
      </c>
      <c r="G33" s="47" t="s">
        <v>17</v>
      </c>
      <c r="H33" s="49">
        <f>IF(D33&gt;=F33,F33,IF(D33&gt;F33,F33,IF(D33&lt;F33,D33)))</f>
        <v>0</v>
      </c>
      <c r="I33" s="45">
        <f>(H33)</f>
        <v>0</v>
      </c>
    </row>
    <row r="34" spans="1:9" ht="37.5" customHeight="1">
      <c r="A34" s="44"/>
      <c r="B34" s="45"/>
      <c r="C34" s="64"/>
      <c r="D34" s="41"/>
      <c r="E34" s="51"/>
      <c r="F34" s="58"/>
      <c r="G34" s="48"/>
      <c r="H34" s="49"/>
      <c r="I34" s="45"/>
    </row>
    <row r="35" spans="1:9" ht="33.75" customHeight="1">
      <c r="A35" s="7" t="s">
        <v>48</v>
      </c>
      <c r="B35" s="2">
        <v>0</v>
      </c>
      <c r="C35" s="8" t="s">
        <v>52</v>
      </c>
      <c r="D35" s="19">
        <f>B35*6</f>
        <v>0</v>
      </c>
      <c r="E35" s="21" t="s">
        <v>16</v>
      </c>
      <c r="F35" s="22">
        <v>30</v>
      </c>
      <c r="G35" s="23" t="s">
        <v>17</v>
      </c>
      <c r="H35" s="20">
        <f>IF(D35&gt;=F35,F35,IF(D35&gt;F35,F35,IF(D35&lt;F35,D35)))</f>
        <v>0</v>
      </c>
      <c r="I35" s="2">
        <f>H35</f>
        <v>0</v>
      </c>
    </row>
    <row r="36" spans="1:9" ht="33.75" customHeight="1">
      <c r="A36" s="7" t="s">
        <v>58</v>
      </c>
      <c r="B36" s="2">
        <v>0</v>
      </c>
      <c r="C36" s="8" t="s">
        <v>53</v>
      </c>
      <c r="D36" s="19">
        <f>B36*3</f>
        <v>0</v>
      </c>
      <c r="E36" s="21" t="s">
        <v>16</v>
      </c>
      <c r="F36" s="22">
        <v>60</v>
      </c>
      <c r="G36" s="23" t="s">
        <v>17</v>
      </c>
      <c r="H36" s="20">
        <f>IF(D36&gt;=F36,F36,IF(D36&gt;F36,F36,IF(D36&lt;F36,D36)))</f>
        <v>0</v>
      </c>
      <c r="I36" s="2">
        <f>H36</f>
        <v>0</v>
      </c>
    </row>
    <row r="37" spans="1:9" ht="38.25" customHeight="1">
      <c r="A37" s="69" t="s">
        <v>47</v>
      </c>
      <c r="B37" s="8">
        <v>0</v>
      </c>
      <c r="C37" s="8" t="s">
        <v>59</v>
      </c>
      <c r="D37" s="19">
        <f>(B37*40)</f>
        <v>0</v>
      </c>
      <c r="E37" s="29" t="s">
        <v>16</v>
      </c>
      <c r="F37" s="30">
        <v>60</v>
      </c>
      <c r="G37" s="39" t="s">
        <v>17</v>
      </c>
      <c r="H37" s="20">
        <f>IF(D37&gt;=F37,F37,IF(D37&gt;F37,F37,IF(D37&lt;F37,D37)))</f>
        <v>0</v>
      </c>
      <c r="I37" s="2">
        <f>(H37)</f>
        <v>0</v>
      </c>
    </row>
    <row r="38" spans="1:9" ht="45">
      <c r="A38" s="69"/>
      <c r="B38" s="8">
        <v>0</v>
      </c>
      <c r="C38" s="8" t="s">
        <v>60</v>
      </c>
      <c r="D38" s="19">
        <f>(B38*40)</f>
        <v>0</v>
      </c>
      <c r="E38" s="29" t="s">
        <v>16</v>
      </c>
      <c r="F38" s="30">
        <v>60</v>
      </c>
      <c r="G38" s="39" t="s">
        <v>17</v>
      </c>
      <c r="H38" s="20">
        <f>IF(D38&gt;=F38,F38,IF(D38&gt;F38,F38,IF(D38&lt;F38,D38)))</f>
        <v>0</v>
      </c>
      <c r="I38" s="2">
        <f aca="true" t="shared" si="0" ref="I38:I44">(H38)</f>
        <v>0</v>
      </c>
    </row>
    <row r="39" spans="1:9" ht="33.75">
      <c r="A39" s="69"/>
      <c r="B39" s="8">
        <v>0</v>
      </c>
      <c r="C39" s="8" t="s">
        <v>61</v>
      </c>
      <c r="D39" s="19">
        <f>(B39*20)</f>
        <v>0</v>
      </c>
      <c r="E39" s="29" t="s">
        <v>16</v>
      </c>
      <c r="F39" s="30">
        <v>60</v>
      </c>
      <c r="G39" s="39" t="s">
        <v>17</v>
      </c>
      <c r="H39" s="20">
        <f aca="true" t="shared" si="1" ref="H39:H44">IF(D39&gt;=F39,F39,IF(D39&gt;F39,F39,IF(D39&lt;F39,D39)))</f>
        <v>0</v>
      </c>
      <c r="I39" s="2">
        <f t="shared" si="0"/>
        <v>0</v>
      </c>
    </row>
    <row r="40" spans="1:9" ht="45">
      <c r="A40" s="69"/>
      <c r="B40" s="8">
        <v>0</v>
      </c>
      <c r="C40" s="8" t="s">
        <v>62</v>
      </c>
      <c r="D40" s="19">
        <f>(B40*15)</f>
        <v>0</v>
      </c>
      <c r="E40" s="29" t="s">
        <v>16</v>
      </c>
      <c r="F40" s="30">
        <v>60</v>
      </c>
      <c r="G40" s="39" t="s">
        <v>17</v>
      </c>
      <c r="H40" s="20">
        <f t="shared" si="1"/>
        <v>0</v>
      </c>
      <c r="I40" s="2">
        <f t="shared" si="0"/>
        <v>0</v>
      </c>
    </row>
    <row r="41" spans="1:9" ht="45">
      <c r="A41" s="69"/>
      <c r="B41" s="8">
        <v>0</v>
      </c>
      <c r="C41" s="8" t="s">
        <v>63</v>
      </c>
      <c r="D41" s="19">
        <f>(B41*10)</f>
        <v>0</v>
      </c>
      <c r="E41" s="29" t="s">
        <v>16</v>
      </c>
      <c r="F41" s="30">
        <v>60</v>
      </c>
      <c r="G41" s="39" t="s">
        <v>17</v>
      </c>
      <c r="H41" s="20">
        <f t="shared" si="1"/>
        <v>0</v>
      </c>
      <c r="I41" s="2">
        <f t="shared" si="0"/>
        <v>0</v>
      </c>
    </row>
    <row r="42" spans="1:9" ht="45">
      <c r="A42" s="69"/>
      <c r="B42" s="8">
        <v>0</v>
      </c>
      <c r="C42" s="8" t="s">
        <v>65</v>
      </c>
      <c r="D42" s="19">
        <f>(B42*5)</f>
        <v>0</v>
      </c>
      <c r="E42" s="29" t="s">
        <v>16</v>
      </c>
      <c r="F42" s="30">
        <v>40</v>
      </c>
      <c r="G42" s="39" t="s">
        <v>17</v>
      </c>
      <c r="H42" s="20">
        <f t="shared" si="1"/>
        <v>0</v>
      </c>
      <c r="I42" s="2">
        <f t="shared" si="0"/>
        <v>0</v>
      </c>
    </row>
    <row r="43" spans="1:9" ht="33.75">
      <c r="A43" s="69"/>
      <c r="B43" s="8">
        <v>0</v>
      </c>
      <c r="C43" s="9" t="s">
        <v>66</v>
      </c>
      <c r="D43" s="19">
        <f>(B43*5)</f>
        <v>0</v>
      </c>
      <c r="E43" s="29" t="s">
        <v>16</v>
      </c>
      <c r="F43" s="30">
        <v>40</v>
      </c>
      <c r="G43" s="39" t="s">
        <v>17</v>
      </c>
      <c r="H43" s="20">
        <f t="shared" si="1"/>
        <v>0</v>
      </c>
      <c r="I43" s="2">
        <f t="shared" si="0"/>
        <v>0</v>
      </c>
    </row>
    <row r="44" spans="1:9" ht="67.5">
      <c r="A44" s="69"/>
      <c r="B44" s="8">
        <v>0</v>
      </c>
      <c r="C44" s="9" t="s">
        <v>64</v>
      </c>
      <c r="D44" s="19">
        <f>(B44*3)</f>
        <v>0</v>
      </c>
      <c r="E44" s="29" t="s">
        <v>16</v>
      </c>
      <c r="F44" s="30">
        <v>60</v>
      </c>
      <c r="G44" s="39" t="s">
        <v>17</v>
      </c>
      <c r="H44" s="20">
        <f t="shared" si="1"/>
        <v>0</v>
      </c>
      <c r="I44" s="2">
        <f t="shared" si="0"/>
        <v>0</v>
      </c>
    </row>
    <row r="45" spans="1:9" ht="12.75">
      <c r="A45" s="44" t="s">
        <v>54</v>
      </c>
      <c r="B45" s="45">
        <v>0</v>
      </c>
      <c r="C45" s="46" t="s">
        <v>51</v>
      </c>
      <c r="D45" s="41">
        <f>(B45/2)</f>
        <v>0</v>
      </c>
      <c r="E45" s="42" t="s">
        <v>16</v>
      </c>
      <c r="F45" s="54">
        <v>60</v>
      </c>
      <c r="G45" s="47" t="s">
        <v>17</v>
      </c>
      <c r="H45" s="49">
        <f>IF(D45&gt;=F45,F45,IF(D45&gt;F45,F45,IF(D45&lt;F45,D45)))</f>
        <v>0</v>
      </c>
      <c r="I45" s="45">
        <f>(H45)</f>
        <v>0</v>
      </c>
    </row>
    <row r="46" spans="1:9" ht="12.75">
      <c r="A46" s="44"/>
      <c r="B46" s="45"/>
      <c r="C46" s="46"/>
      <c r="D46" s="41"/>
      <c r="E46" s="51"/>
      <c r="F46" s="58"/>
      <c r="G46" s="48"/>
      <c r="H46" s="49"/>
      <c r="I46" s="45"/>
    </row>
    <row r="47" spans="1:9" ht="22.5">
      <c r="A47" s="7" t="s">
        <v>55</v>
      </c>
      <c r="B47" s="2">
        <v>0</v>
      </c>
      <c r="C47" s="9" t="s">
        <v>67</v>
      </c>
      <c r="D47" s="19">
        <f>B47*20</f>
        <v>0</v>
      </c>
      <c r="E47" s="29" t="s">
        <v>16</v>
      </c>
      <c r="F47" s="30">
        <v>60</v>
      </c>
      <c r="G47" s="31" t="s">
        <v>17</v>
      </c>
      <c r="H47" s="20">
        <f>IF(D47&gt;=F47,F47,IF(D47&gt;F47,F47,IF(D47&lt;F47,D47)))</f>
        <v>0</v>
      </c>
      <c r="I47" s="2">
        <f>(H47)</f>
        <v>0</v>
      </c>
    </row>
    <row r="48" spans="1:9" ht="12.75">
      <c r="A48" s="68" t="s">
        <v>56</v>
      </c>
      <c r="B48" s="45">
        <v>0</v>
      </c>
      <c r="C48" s="46" t="s">
        <v>68</v>
      </c>
      <c r="D48" s="41">
        <f>(B48*20)</f>
        <v>0</v>
      </c>
      <c r="E48" s="42" t="s">
        <v>16</v>
      </c>
      <c r="F48" s="54">
        <v>40</v>
      </c>
      <c r="G48" s="47" t="s">
        <v>17</v>
      </c>
      <c r="H48" s="49">
        <f>IF(D48&gt;=F48,F48,IF(D48&gt;F48,F48,IF(D48&lt;F48,D48)))</f>
        <v>0</v>
      </c>
      <c r="I48" s="45">
        <f>(H48)</f>
        <v>0</v>
      </c>
    </row>
    <row r="49" spans="1:9" ht="21" customHeight="1">
      <c r="A49" s="44"/>
      <c r="B49" s="45"/>
      <c r="C49" s="46"/>
      <c r="D49" s="41"/>
      <c r="E49" s="43"/>
      <c r="F49" s="55"/>
      <c r="G49" s="50"/>
      <c r="H49" s="49"/>
      <c r="I49" s="45"/>
    </row>
    <row r="50" spans="1:9" ht="12.75" customHeight="1">
      <c r="A50" s="68" t="s">
        <v>57</v>
      </c>
      <c r="B50" s="45">
        <v>0</v>
      </c>
      <c r="C50" s="62" t="s">
        <v>68</v>
      </c>
      <c r="D50" s="41">
        <f>(B50*20)</f>
        <v>0</v>
      </c>
      <c r="E50" s="42" t="s">
        <v>16</v>
      </c>
      <c r="F50" s="54">
        <v>40</v>
      </c>
      <c r="G50" s="47" t="s">
        <v>17</v>
      </c>
      <c r="H50" s="49">
        <f>IF(D50&gt;=F50,F50,IF(D50&gt;F50,F50,IF(D50&lt;F50,D50)))</f>
        <v>0</v>
      </c>
      <c r="I50" s="45">
        <f>(H50)</f>
        <v>0</v>
      </c>
    </row>
    <row r="51" spans="1:9" ht="12.75">
      <c r="A51" s="44"/>
      <c r="B51" s="45"/>
      <c r="C51" s="63"/>
      <c r="D51" s="41"/>
      <c r="E51" s="43"/>
      <c r="F51" s="55"/>
      <c r="G51" s="50"/>
      <c r="H51" s="49"/>
      <c r="I51" s="45"/>
    </row>
    <row r="52" spans="1:9" ht="22.5">
      <c r="A52" s="44" t="s">
        <v>69</v>
      </c>
      <c r="B52" s="45">
        <v>0</v>
      </c>
      <c r="C52" s="10" t="s">
        <v>8</v>
      </c>
      <c r="D52" s="41">
        <f>(B52/2)</f>
        <v>0</v>
      </c>
      <c r="E52" s="42" t="s">
        <v>16</v>
      </c>
      <c r="F52" s="54">
        <v>60</v>
      </c>
      <c r="G52" s="47" t="s">
        <v>17</v>
      </c>
      <c r="H52" s="49">
        <f>IF(D52+D54&gt;=F52,F52,IF(D52+D54&gt;F52,F52,IF(D52+D54&lt;F52,D52+D54)))</f>
        <v>0</v>
      </c>
      <c r="I52" s="45">
        <f>(H52)</f>
        <v>0</v>
      </c>
    </row>
    <row r="53" spans="1:9" ht="25.5" customHeight="1">
      <c r="A53" s="44"/>
      <c r="B53" s="45"/>
      <c r="C53" s="9" t="s">
        <v>51</v>
      </c>
      <c r="D53" s="41"/>
      <c r="E53" s="51"/>
      <c r="F53" s="58"/>
      <c r="G53" s="48"/>
      <c r="H53" s="49"/>
      <c r="I53" s="45"/>
    </row>
    <row r="54" spans="1:9" ht="12.75">
      <c r="A54" s="44"/>
      <c r="B54" s="45">
        <v>0</v>
      </c>
      <c r="C54" s="10" t="s">
        <v>9</v>
      </c>
      <c r="D54" s="41">
        <f>(B54/5)</f>
        <v>0</v>
      </c>
      <c r="E54" s="51"/>
      <c r="F54" s="58"/>
      <c r="G54" s="48"/>
      <c r="H54" s="49"/>
      <c r="I54" s="45"/>
    </row>
    <row r="55" spans="1:9" ht="12.75">
      <c r="A55" s="44"/>
      <c r="B55" s="45"/>
      <c r="C55" s="9" t="s">
        <v>74</v>
      </c>
      <c r="D55" s="41"/>
      <c r="E55" s="51"/>
      <c r="F55" s="58"/>
      <c r="G55" s="48"/>
      <c r="H55" s="49"/>
      <c r="I55" s="45"/>
    </row>
    <row r="56" spans="1:9" ht="12.75">
      <c r="A56" s="44" t="s">
        <v>70</v>
      </c>
      <c r="B56" s="45">
        <v>0</v>
      </c>
      <c r="C56" s="46" t="s">
        <v>51</v>
      </c>
      <c r="D56" s="41">
        <f>(B56/2)</f>
        <v>0</v>
      </c>
      <c r="E56" s="42" t="s">
        <v>16</v>
      </c>
      <c r="F56" s="54">
        <v>60</v>
      </c>
      <c r="G56" s="47" t="s">
        <v>17</v>
      </c>
      <c r="H56" s="49">
        <f>IF(D56&gt;=F56,F56,IF(D56&gt;F56,F56,IF(D56&lt;F56,D56)))</f>
        <v>0</v>
      </c>
      <c r="I56" s="45">
        <f>(H56)</f>
        <v>0</v>
      </c>
    </row>
    <row r="57" spans="1:9" ht="12.75">
      <c r="A57" s="44"/>
      <c r="B57" s="45"/>
      <c r="C57" s="46"/>
      <c r="D57" s="41"/>
      <c r="E57" s="43"/>
      <c r="F57" s="55"/>
      <c r="G57" s="50"/>
      <c r="H57" s="49"/>
      <c r="I57" s="45"/>
    </row>
    <row r="58" spans="1:9" ht="12.75">
      <c r="A58" s="44" t="s">
        <v>71</v>
      </c>
      <c r="B58" s="45">
        <v>0</v>
      </c>
      <c r="C58" s="46" t="s">
        <v>75</v>
      </c>
      <c r="D58" s="41">
        <f>(B58/4)</f>
        <v>0</v>
      </c>
      <c r="E58" s="42" t="s">
        <v>16</v>
      </c>
      <c r="F58" s="54">
        <v>60</v>
      </c>
      <c r="G58" s="47" t="s">
        <v>17</v>
      </c>
      <c r="H58" s="49">
        <f>IF(D58&gt;=F58,F58,IF(D58&gt;F58,F58,IF(D58&lt;F58,D58)))</f>
        <v>0</v>
      </c>
      <c r="I58" s="45">
        <f>(H58)</f>
        <v>0</v>
      </c>
    </row>
    <row r="59" spans="1:9" ht="12.75">
      <c r="A59" s="44"/>
      <c r="B59" s="45"/>
      <c r="C59" s="46"/>
      <c r="D59" s="41"/>
      <c r="E59" s="43"/>
      <c r="F59" s="55"/>
      <c r="G59" s="50"/>
      <c r="H59" s="49"/>
      <c r="I59" s="45"/>
    </row>
    <row r="60" spans="1:9" ht="12.75">
      <c r="A60" s="44" t="s">
        <v>72</v>
      </c>
      <c r="B60" s="45">
        <v>0</v>
      </c>
      <c r="C60" s="46" t="s">
        <v>76</v>
      </c>
      <c r="D60" s="41">
        <f>(B60*10)</f>
        <v>0</v>
      </c>
      <c r="E60" s="42" t="s">
        <v>16</v>
      </c>
      <c r="F60" s="54">
        <v>20</v>
      </c>
      <c r="G60" s="47" t="s">
        <v>17</v>
      </c>
      <c r="H60" s="49">
        <f>IF(D60&gt;=F60,F60,IF(D60&gt;F60,F60,IF(D60&lt;F60,D60)))</f>
        <v>0</v>
      </c>
      <c r="I60" s="45">
        <f>(H60)</f>
        <v>0</v>
      </c>
    </row>
    <row r="61" spans="1:9" ht="12.75">
      <c r="A61" s="44"/>
      <c r="B61" s="45"/>
      <c r="C61" s="46"/>
      <c r="D61" s="41"/>
      <c r="E61" s="43"/>
      <c r="F61" s="55"/>
      <c r="G61" s="50"/>
      <c r="H61" s="49"/>
      <c r="I61" s="45"/>
    </row>
    <row r="62" spans="1:9" ht="12.75">
      <c r="A62" s="44" t="s">
        <v>73</v>
      </c>
      <c r="B62" s="45">
        <v>0</v>
      </c>
      <c r="C62" s="46" t="s">
        <v>21</v>
      </c>
      <c r="D62" s="41">
        <f>(B62)</f>
        <v>0</v>
      </c>
      <c r="E62" s="42" t="s">
        <v>16</v>
      </c>
      <c r="F62" s="54">
        <v>120</v>
      </c>
      <c r="G62" s="47" t="s">
        <v>17</v>
      </c>
      <c r="H62" s="49">
        <f>IF(D62&gt;=F62,F62,IF(D62&gt;F62,F62,IF(D62&lt;F62,D62)))</f>
        <v>0</v>
      </c>
      <c r="I62" s="45">
        <f>(H62)</f>
        <v>0</v>
      </c>
    </row>
    <row r="63" spans="1:9" ht="10.5" customHeight="1">
      <c r="A63" s="44"/>
      <c r="B63" s="45"/>
      <c r="C63" s="46"/>
      <c r="D63" s="41"/>
      <c r="E63" s="43"/>
      <c r="F63" s="55"/>
      <c r="G63" s="50"/>
      <c r="H63" s="49"/>
      <c r="I63" s="45"/>
    </row>
    <row r="64" spans="1:9" ht="15.75">
      <c r="A64" s="11" t="s">
        <v>2</v>
      </c>
      <c r="B64" s="12"/>
      <c r="E64" s="40"/>
      <c r="F64" s="40"/>
      <c r="G64" s="40"/>
      <c r="H64" s="13" t="s">
        <v>12</v>
      </c>
      <c r="I64" s="14">
        <f>SUM(I6:I63)</f>
        <v>0</v>
      </c>
    </row>
    <row r="65" spans="1:3" ht="12.75">
      <c r="A65" s="11" t="s">
        <v>3</v>
      </c>
      <c r="C65" s="15"/>
    </row>
    <row r="66" spans="1:2" ht="12.75">
      <c r="A66" s="11" t="s">
        <v>4</v>
      </c>
      <c r="B66" s="12"/>
    </row>
    <row r="67" spans="1:8" ht="15">
      <c r="A67" s="16"/>
      <c r="B67" s="17"/>
      <c r="C67" s="18"/>
      <c r="D67" s="18"/>
      <c r="E67" s="18"/>
      <c r="F67" s="18"/>
      <c r="G67" s="18"/>
      <c r="H67" s="18"/>
    </row>
    <row r="68" spans="2:8" ht="13.5">
      <c r="B68" s="61"/>
      <c r="C68" s="61"/>
      <c r="D68" s="18"/>
      <c r="E68" s="61"/>
      <c r="F68" s="61"/>
      <c r="G68" s="61"/>
      <c r="H68" s="61"/>
    </row>
  </sheetData>
  <sheetProtection/>
  <mergeCells count="168">
    <mergeCell ref="A10:A11"/>
    <mergeCell ref="A13:A14"/>
    <mergeCell ref="E68:H68"/>
    <mergeCell ref="E5:G5"/>
    <mergeCell ref="E6:E7"/>
    <mergeCell ref="F6:F7"/>
    <mergeCell ref="G6:G7"/>
    <mergeCell ref="A6:A7"/>
    <mergeCell ref="A8:A9"/>
    <mergeCell ref="A33:A34"/>
    <mergeCell ref="A15:A16"/>
    <mergeCell ref="A17:A18"/>
    <mergeCell ref="A23:A24"/>
    <mergeCell ref="A3:I3"/>
    <mergeCell ref="A4:I4"/>
    <mergeCell ref="A25:A26"/>
    <mergeCell ref="E8:E9"/>
    <mergeCell ref="F8:F9"/>
    <mergeCell ref="G8:G9"/>
    <mergeCell ref="E10:E11"/>
    <mergeCell ref="A56:A57"/>
    <mergeCell ref="A58:A59"/>
    <mergeCell ref="A37:A44"/>
    <mergeCell ref="A45:A46"/>
    <mergeCell ref="A48:A49"/>
    <mergeCell ref="B54:B55"/>
    <mergeCell ref="B56:B57"/>
    <mergeCell ref="B58:B59"/>
    <mergeCell ref="B48:B49"/>
    <mergeCell ref="B50:B51"/>
    <mergeCell ref="C23:C24"/>
    <mergeCell ref="A50:A51"/>
    <mergeCell ref="A52:A55"/>
    <mergeCell ref="A31:A32"/>
    <mergeCell ref="C25:C26"/>
    <mergeCell ref="C31:C32"/>
    <mergeCell ref="B31:B32"/>
    <mergeCell ref="B25:B26"/>
    <mergeCell ref="B52:B53"/>
    <mergeCell ref="B45:B46"/>
    <mergeCell ref="G52:G55"/>
    <mergeCell ref="E45:E46"/>
    <mergeCell ref="F45:F46"/>
    <mergeCell ref="A62:A63"/>
    <mergeCell ref="C6:C7"/>
    <mergeCell ref="C8:C9"/>
    <mergeCell ref="C10:C11"/>
    <mergeCell ref="C13:C14"/>
    <mergeCell ref="C15:C16"/>
    <mergeCell ref="C17:C18"/>
    <mergeCell ref="C58:C59"/>
    <mergeCell ref="C56:C57"/>
    <mergeCell ref="C45:C46"/>
    <mergeCell ref="C33:C34"/>
    <mergeCell ref="E50:E51"/>
    <mergeCell ref="F50:F51"/>
    <mergeCell ref="D33:D34"/>
    <mergeCell ref="D52:D53"/>
    <mergeCell ref="D54:D55"/>
    <mergeCell ref="D45:D46"/>
    <mergeCell ref="B68:C68"/>
    <mergeCell ref="C62:C63"/>
    <mergeCell ref="E33:E34"/>
    <mergeCell ref="I52:I55"/>
    <mergeCell ref="H52:H55"/>
    <mergeCell ref="C48:C49"/>
    <mergeCell ref="C50:C51"/>
    <mergeCell ref="E48:E49"/>
    <mergeCell ref="F48:F49"/>
    <mergeCell ref="G33:G34"/>
    <mergeCell ref="F10:F11"/>
    <mergeCell ref="G10:G11"/>
    <mergeCell ref="E13:E14"/>
    <mergeCell ref="F13:F14"/>
    <mergeCell ref="G13:G14"/>
    <mergeCell ref="E15:E16"/>
    <mergeCell ref="G15:G16"/>
    <mergeCell ref="G25:G26"/>
    <mergeCell ref="E31:E32"/>
    <mergeCell ref="F31:F32"/>
    <mergeCell ref="E23:E24"/>
    <mergeCell ref="F23:F24"/>
    <mergeCell ref="G23:G24"/>
    <mergeCell ref="G62:G63"/>
    <mergeCell ref="E56:E57"/>
    <mergeCell ref="F56:F57"/>
    <mergeCell ref="G56:G57"/>
    <mergeCell ref="E58:E59"/>
    <mergeCell ref="F58:F59"/>
    <mergeCell ref="G58:G59"/>
    <mergeCell ref="F60:F61"/>
    <mergeCell ref="G60:G61"/>
    <mergeCell ref="B8:B9"/>
    <mergeCell ref="B10:B11"/>
    <mergeCell ref="B13:B14"/>
    <mergeCell ref="F62:F63"/>
    <mergeCell ref="F52:F55"/>
    <mergeCell ref="F15:F16"/>
    <mergeCell ref="F33:F34"/>
    <mergeCell ref="B33:B34"/>
    <mergeCell ref="B15:B16"/>
    <mergeCell ref="E25:E26"/>
    <mergeCell ref="B17:B18"/>
    <mergeCell ref="B23:B24"/>
    <mergeCell ref="H6:H7"/>
    <mergeCell ref="H8:H9"/>
    <mergeCell ref="H10:H11"/>
    <mergeCell ref="H13:H14"/>
    <mergeCell ref="D8:D9"/>
    <mergeCell ref="D10:D11"/>
    <mergeCell ref="D13:D14"/>
    <mergeCell ref="B6:B7"/>
    <mergeCell ref="D31:D32"/>
    <mergeCell ref="D6:D7"/>
    <mergeCell ref="G31:G32"/>
    <mergeCell ref="E17:E18"/>
    <mergeCell ref="F17:F18"/>
    <mergeCell ref="D17:D18"/>
    <mergeCell ref="D25:D26"/>
    <mergeCell ref="D23:D24"/>
    <mergeCell ref="G17:G18"/>
    <mergeCell ref="F25:F26"/>
    <mergeCell ref="H31:H32"/>
    <mergeCell ref="H33:H34"/>
    <mergeCell ref="I33:I34"/>
    <mergeCell ref="I31:I32"/>
    <mergeCell ref="H15:H16"/>
    <mergeCell ref="H17:H18"/>
    <mergeCell ref="H23:H24"/>
    <mergeCell ref="H25:H26"/>
    <mergeCell ref="H48:H49"/>
    <mergeCell ref="H50:H51"/>
    <mergeCell ref="I10:I11"/>
    <mergeCell ref="I6:I7"/>
    <mergeCell ref="I8:I9"/>
    <mergeCell ref="I15:I16"/>
    <mergeCell ref="I25:I26"/>
    <mergeCell ref="I23:I24"/>
    <mergeCell ref="I17:I18"/>
    <mergeCell ref="I13:I14"/>
    <mergeCell ref="D48:D49"/>
    <mergeCell ref="D50:D51"/>
    <mergeCell ref="D56:D57"/>
    <mergeCell ref="I58:I59"/>
    <mergeCell ref="D58:D59"/>
    <mergeCell ref="G50:G51"/>
    <mergeCell ref="E52:E55"/>
    <mergeCell ref="G48:G49"/>
    <mergeCell ref="I48:I49"/>
    <mergeCell ref="I50:I51"/>
    <mergeCell ref="G45:G46"/>
    <mergeCell ref="I62:I63"/>
    <mergeCell ref="H56:H57"/>
    <mergeCell ref="H58:H59"/>
    <mergeCell ref="H62:H63"/>
    <mergeCell ref="H60:H61"/>
    <mergeCell ref="I60:I61"/>
    <mergeCell ref="I56:I57"/>
    <mergeCell ref="I45:I46"/>
    <mergeCell ref="H45:H46"/>
    <mergeCell ref="D62:D63"/>
    <mergeCell ref="E62:E63"/>
    <mergeCell ref="A60:A61"/>
    <mergeCell ref="B60:B61"/>
    <mergeCell ref="C60:C61"/>
    <mergeCell ref="D60:D61"/>
    <mergeCell ref="E60:E61"/>
    <mergeCell ref="B62:B63"/>
  </mergeCells>
  <printOptions/>
  <pageMargins left="0.5905511811023623" right="0.3937007874015748" top="0.5905511811023623" bottom="0.3937007874015748" header="0.5118110236220472" footer="0.511811023622047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Pessoal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professor</dc:creator>
  <cp:keywords/>
  <dc:description/>
  <cp:lastModifiedBy>Beatriz Rocha da Silva</cp:lastModifiedBy>
  <cp:lastPrinted>2021-05-01T20:10:38Z</cp:lastPrinted>
  <dcterms:created xsi:type="dcterms:W3CDTF">2011-08-05T15:39:16Z</dcterms:created>
  <dcterms:modified xsi:type="dcterms:W3CDTF">2024-04-05T18:43:49Z</dcterms:modified>
  <cp:category/>
  <cp:version/>
  <cp:contentType/>
  <cp:contentStatus/>
</cp:coreProperties>
</file>